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ulot" sheetId="1" r:id="rId4"/>
    <sheet state="visible" name="Menot" sheetId="2" r:id="rId5"/>
    <sheet state="visible" name="Yhteensä" sheetId="3" r:id="rId6"/>
  </sheets>
  <definedNames/>
  <calcPr/>
</workbook>
</file>

<file path=xl/sharedStrings.xml><?xml version="1.0" encoding="utf-8"?>
<sst xmlns="http://schemas.openxmlformats.org/spreadsheetml/2006/main" count="142" uniqueCount="62">
  <si>
    <t>Talousarvio vuodelle 2022</t>
  </si>
  <si>
    <t>Tuotot</t>
  </si>
  <si>
    <t>Arvio 2019</t>
  </si>
  <si>
    <t>Toteuma 2019</t>
  </si>
  <si>
    <t>Arvio 2020</t>
  </si>
  <si>
    <t>Toteuma 2020</t>
  </si>
  <si>
    <t>Arvio 2021</t>
  </si>
  <si>
    <t>Arvio 2022</t>
  </si>
  <si>
    <t>Avustukset</t>
  </si>
  <si>
    <t>Yleisavustus JYY:ltä</t>
  </si>
  <si>
    <t>Sponsorituet</t>
  </si>
  <si>
    <t>Yhteistyöyökerho</t>
  </si>
  <si>
    <t>Muut</t>
  </si>
  <si>
    <t>Yhteensä</t>
  </si>
  <si>
    <t>Tapahtumat</t>
  </si>
  <si>
    <t>Luonnontieteellinen Laskiainen</t>
  </si>
  <si>
    <t>Kostajaiset</t>
  </si>
  <si>
    <t>Ynnän Appro</t>
  </si>
  <si>
    <t>Vuosijuhla</t>
  </si>
  <si>
    <t>Excursio</t>
  </si>
  <si>
    <t>Vappu</t>
  </si>
  <si>
    <t>Kolmiot</t>
  </si>
  <si>
    <t>Poikkarit</t>
  </si>
  <si>
    <t>Fuksisaunat</t>
  </si>
  <si>
    <t>Fuksiaiset</t>
  </si>
  <si>
    <t>Sitsit</t>
  </si>
  <si>
    <t>Luonnontieteilijöiden jouluristeily</t>
  </si>
  <si>
    <t>Pikkujoulut</t>
  </si>
  <si>
    <t>Liikunta</t>
  </si>
  <si>
    <t>IntegraatioFest järjestäminen</t>
  </si>
  <si>
    <t>Haalarit</t>
  </si>
  <si>
    <t>Haalarimainokset</t>
  </si>
  <si>
    <t>Haalarimaksut</t>
  </si>
  <si>
    <t>Yleiset</t>
  </si>
  <si>
    <t>Jäsenmaksut</t>
  </si>
  <si>
    <t>Haalarimerkit</t>
  </si>
  <si>
    <t>Laulukirjat</t>
  </si>
  <si>
    <t>Hallitushupparit</t>
  </si>
  <si>
    <t>Muut myytävät tuotteet</t>
  </si>
  <si>
    <t>Peräkärrysauna</t>
  </si>
  <si>
    <t>Tulot yhteensä</t>
  </si>
  <si>
    <t>Kulut</t>
  </si>
  <si>
    <t>Hallinto</t>
  </si>
  <si>
    <t>Kokouskulut</t>
  </si>
  <si>
    <t>Yhdistyksen kulut</t>
  </si>
  <si>
    <t>Pankkikulut</t>
  </si>
  <si>
    <t>HV-sauna/mökki</t>
  </si>
  <si>
    <t>Syyskokous</t>
  </si>
  <si>
    <t>Kevätkokous</t>
  </si>
  <si>
    <t>Verkkosivut</t>
  </si>
  <si>
    <t>Edustukset</t>
  </si>
  <si>
    <t>Luonnontieteellinen jouluristeily</t>
  </si>
  <si>
    <t>Sosiaalipolitiikka</t>
  </si>
  <si>
    <t>Kansainvälisyys</t>
  </si>
  <si>
    <t>Hankinnat</t>
  </si>
  <si>
    <t>Toimistotarvikkeita</t>
  </si>
  <si>
    <t>Kahvitarpeita</t>
  </si>
  <si>
    <t>Luonnontieteilijät</t>
  </si>
  <si>
    <t>Kulut yhteensä</t>
  </si>
  <si>
    <t>Tulot</t>
  </si>
  <si>
    <t>Menot</t>
  </si>
  <si>
    <t>Tilikauden arvio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</si>
</sst>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</font>
    <font>
      <b/>
      <sz val="9.0"/>
      <color theme="1"/>
      <name val="Arial"/>
    </font>
    <font>
      <color theme="1"/>
      <name val="Calibri"/>
    </font>
    <font>
      <b/>
      <sz val="12.0"/>
      <color theme="1"/>
      <name val="Calibri"/>
    </font>
    <font>
      <sz val="10.0"/>
      <color theme="1"/>
      <name val="Calibri"/>
    </font>
    <font>
      <b/>
      <sz val="10.0"/>
      <color theme="1"/>
      <name val="Calibri"/>
    </font>
    <font>
      <b/>
      <sz val="12.0"/>
      <color theme="1"/>
      <name val="Arial"/>
    </font>
    <font>
      <b/>
      <sz val="11.0"/>
      <color theme="1"/>
      <name val="Arial"/>
    </font>
    <font>
      <b/>
      <color theme="1"/>
      <name val="Arial"/>
    </font>
    <font>
      <sz val="9.0"/>
      <color theme="1"/>
      <name val="Arial"/>
    </font>
    <font>
      <sz val="9.0"/>
      <color theme="1"/>
      <name val="Calibri"/>
    </font>
    <font>
      <color theme="1"/>
      <name val="Arial"/>
    </font>
    <font>
      <b/>
      <sz val="13.0"/>
      <color theme="1"/>
      <name val="Arial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3" numFmtId="0" xfId="0" applyFont="1"/>
    <xf borderId="0" fillId="0" fontId="4" numFmtId="0" xfId="0" applyFont="1"/>
    <xf borderId="1" fillId="0" fontId="4" numFmtId="0" xfId="0" applyBorder="1" applyFont="1"/>
    <xf borderId="1" fillId="0" fontId="5" numFmtId="0" xfId="0" applyBorder="1" applyFont="1"/>
    <xf borderId="1" fillId="0" fontId="5" numFmtId="0" xfId="0" applyAlignment="1" applyBorder="1" applyFont="1">
      <alignment readingOrder="0"/>
    </xf>
    <xf borderId="1" fillId="0" fontId="4" numFmtId="0" xfId="0" applyAlignment="1" applyBorder="1" applyFont="1">
      <alignment horizontal="right"/>
    </xf>
    <xf borderId="1" fillId="0" fontId="4" numFmtId="0" xfId="0" applyAlignment="1" applyBorder="1" applyFont="1">
      <alignment readingOrder="0"/>
    </xf>
    <xf borderId="1" fillId="0" fontId="5" numFmtId="0" xfId="0" applyAlignment="1" applyBorder="1" applyFont="1">
      <alignment horizontal="right" vertical="bottom"/>
    </xf>
    <xf borderId="1" fillId="0" fontId="5" numFmtId="0" xfId="0" applyAlignment="1" applyBorder="1" applyFont="1">
      <alignment horizontal="right"/>
    </xf>
    <xf borderId="0" fillId="0" fontId="4" numFmtId="0" xfId="0" applyAlignment="1" applyFont="1">
      <alignment vertical="bottom"/>
    </xf>
    <xf borderId="1" fillId="0" fontId="5" numFmtId="0" xfId="0" applyAlignment="1" applyBorder="1" applyFont="1">
      <alignment vertical="bottom"/>
    </xf>
    <xf borderId="0" fillId="0" fontId="6" numFmtId="0" xfId="0" applyFont="1"/>
    <xf borderId="0" fillId="0" fontId="4" numFmtId="0" xfId="0" applyAlignment="1" applyFont="1">
      <alignment horizontal="right"/>
    </xf>
    <xf borderId="0" fillId="0" fontId="1" numFmtId="0" xfId="0" applyAlignment="1" applyFont="1">
      <alignment readingOrder="0" vertical="center"/>
    </xf>
    <xf borderId="1" fillId="0" fontId="2" numFmtId="0" xfId="0" applyBorder="1" applyFont="1"/>
    <xf borderId="1" fillId="0" fontId="7" numFmtId="0" xfId="0" applyBorder="1" applyFont="1"/>
    <xf borderId="1" fillId="0" fontId="8" numFmtId="0" xfId="0" applyBorder="1" applyFont="1"/>
    <xf borderId="1" fillId="0" fontId="9" numFmtId="0" xfId="0" applyBorder="1" applyFont="1"/>
    <xf borderId="1" fillId="0" fontId="10" numFmtId="0" xfId="0" applyAlignment="1" applyBorder="1" applyFont="1">
      <alignment horizontal="right"/>
    </xf>
    <xf borderId="1" fillId="0" fontId="1" numFmtId="0" xfId="0" applyBorder="1" applyFont="1"/>
    <xf borderId="1" fillId="0" fontId="2" numFmtId="0" xfId="0" applyAlignment="1" applyBorder="1" applyFont="1">
      <alignment shrinkToFit="0" wrapText="0"/>
    </xf>
    <xf borderId="1" fillId="0" fontId="9" numFmtId="0" xfId="0" applyAlignment="1" applyBorder="1" applyFont="1">
      <alignment horizontal="right" shrinkToFit="0" wrapText="0"/>
    </xf>
    <xf borderId="1" fillId="0" fontId="10" numFmtId="0" xfId="0" applyAlignment="1" applyBorder="1" applyFont="1">
      <alignment horizontal="right" shrinkToFit="0" wrapText="0"/>
    </xf>
    <xf borderId="1" fillId="0" fontId="9" numFmtId="0" xfId="0" applyAlignment="1" applyBorder="1" applyFont="1">
      <alignment horizontal="right"/>
    </xf>
    <xf borderId="1" fillId="0" fontId="1" numFmtId="0" xfId="0" applyAlignment="1" applyBorder="1" applyFont="1">
      <alignment horizontal="right" vertical="bottom"/>
    </xf>
    <xf borderId="1" fillId="0" fontId="1" numFmtId="0" xfId="0" applyAlignment="1" applyBorder="1" applyFont="1">
      <alignment horizontal="right"/>
    </xf>
    <xf borderId="0" fillId="0" fontId="9" numFmtId="0" xfId="0" applyFont="1"/>
    <xf borderId="1" fillId="0" fontId="2" numFmtId="0" xfId="0" applyAlignment="1" applyBorder="1" applyFont="1">
      <alignment readingOrder="0"/>
    </xf>
    <xf borderId="1" fillId="0" fontId="10" numFmtId="0" xfId="0" applyAlignment="1" applyBorder="1" applyFont="1">
      <alignment horizontal="right" readingOrder="0"/>
    </xf>
    <xf borderId="1" fillId="0" fontId="9" numFmtId="0" xfId="0" applyAlignment="1" applyBorder="1" applyFont="1">
      <alignment readingOrder="0"/>
    </xf>
    <xf borderId="1" fillId="0" fontId="11" numFmtId="0" xfId="0" applyAlignment="1" applyBorder="1" applyFont="1">
      <alignment readingOrder="0"/>
    </xf>
    <xf borderId="1" fillId="0" fontId="11" numFmtId="0" xfId="0" applyBorder="1" applyFont="1"/>
    <xf borderId="0" fillId="0" fontId="11" numFmtId="0" xfId="0" applyAlignment="1" applyFont="1">
      <alignment shrinkToFit="0" wrapText="1"/>
    </xf>
    <xf borderId="0" fillId="0" fontId="12" numFmtId="0" xfId="0" applyFont="1"/>
    <xf borderId="0" fillId="0" fontId="12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/>
      <c r="C1" s="2"/>
      <c r="D1" s="2"/>
      <c r="E1" s="2"/>
      <c r="F1" s="2"/>
      <c r="G1" s="2"/>
    </row>
    <row r="2">
      <c r="A2" s="2"/>
      <c r="B2" s="2"/>
      <c r="C2" s="2"/>
      <c r="D2" s="2"/>
      <c r="E2" s="2"/>
      <c r="F2" s="2"/>
      <c r="G2" s="2"/>
    </row>
    <row r="3">
      <c r="A3" s="3" t="s">
        <v>1</v>
      </c>
      <c r="B3" s="4"/>
      <c r="C3" s="4"/>
      <c r="D3" s="4"/>
      <c r="E3" s="4"/>
      <c r="F3" s="4"/>
      <c r="G3" s="4"/>
    </row>
    <row r="4">
      <c r="A4" s="5"/>
      <c r="B4" s="6" t="s">
        <v>2</v>
      </c>
      <c r="C4" s="6" t="s">
        <v>3</v>
      </c>
      <c r="D4" s="6" t="s">
        <v>4</v>
      </c>
      <c r="E4" s="7" t="s">
        <v>5</v>
      </c>
      <c r="F4" s="6" t="s">
        <v>6</v>
      </c>
      <c r="G4" s="7" t="s">
        <v>7</v>
      </c>
    </row>
    <row r="5">
      <c r="A5" s="5" t="s">
        <v>8</v>
      </c>
      <c r="B5" s="5"/>
      <c r="C5" s="5"/>
      <c r="D5" s="5"/>
      <c r="E5" s="5"/>
      <c r="F5" s="5"/>
      <c r="G5" s="5"/>
    </row>
    <row r="6">
      <c r="A6" s="5" t="s">
        <v>9</v>
      </c>
      <c r="B6" s="8">
        <v>300.0</v>
      </c>
      <c r="C6" s="8">
        <v>463.34</v>
      </c>
      <c r="D6" s="8">
        <v>300.0</v>
      </c>
      <c r="E6" s="9">
        <v>530.12</v>
      </c>
      <c r="F6" s="8">
        <v>300.0</v>
      </c>
      <c r="G6" s="9">
        <v>419.0</v>
      </c>
    </row>
    <row r="7">
      <c r="A7" s="5" t="s">
        <v>10</v>
      </c>
      <c r="B7" s="8">
        <v>2000.0</v>
      </c>
      <c r="C7" s="8">
        <v>1670.0</v>
      </c>
      <c r="D7" s="8">
        <v>2500.0</v>
      </c>
      <c r="E7" s="9">
        <v>1520.0</v>
      </c>
      <c r="F7" s="8">
        <v>2500.0</v>
      </c>
      <c r="G7" s="9">
        <v>2000.0</v>
      </c>
    </row>
    <row r="8">
      <c r="A8" s="5" t="s">
        <v>11</v>
      </c>
      <c r="B8" s="8">
        <v>4000.0</v>
      </c>
      <c r="C8" s="8">
        <v>4000.0</v>
      </c>
      <c r="D8" s="8">
        <v>4000.0</v>
      </c>
      <c r="E8" s="9">
        <v>3500.0</v>
      </c>
      <c r="F8" s="8">
        <v>4000.0</v>
      </c>
      <c r="G8" s="9">
        <v>4000.0</v>
      </c>
    </row>
    <row r="9">
      <c r="A9" s="9" t="s">
        <v>12</v>
      </c>
      <c r="B9" s="5"/>
      <c r="C9" s="5"/>
      <c r="D9" s="5"/>
      <c r="E9" s="9">
        <v>60.0</v>
      </c>
      <c r="F9" s="5"/>
      <c r="G9" s="9">
        <v>0.0</v>
      </c>
    </row>
    <row r="10">
      <c r="A10" s="5"/>
      <c r="B10" s="5"/>
      <c r="C10" s="5"/>
      <c r="D10" s="5"/>
      <c r="E10" s="5"/>
      <c r="F10" s="5"/>
      <c r="G10" s="5"/>
    </row>
    <row r="11">
      <c r="A11" s="5"/>
      <c r="B11" s="5"/>
      <c r="C11" s="5"/>
      <c r="D11" s="5"/>
      <c r="E11" s="5"/>
      <c r="F11" s="5"/>
      <c r="G11" s="5"/>
    </row>
    <row r="12">
      <c r="A12" s="5"/>
      <c r="B12" s="5"/>
      <c r="C12" s="5"/>
      <c r="D12" s="5"/>
      <c r="E12" s="5"/>
      <c r="F12" s="5"/>
      <c r="G12" s="5"/>
    </row>
    <row r="13">
      <c r="A13" s="10" t="s">
        <v>13</v>
      </c>
      <c r="B13" s="11">
        <f t="shared" ref="B13:G13" si="1">SUM(B6:B12)</f>
        <v>6300</v>
      </c>
      <c r="C13" s="11">
        <f t="shared" si="1"/>
        <v>6133.34</v>
      </c>
      <c r="D13" s="11">
        <f t="shared" si="1"/>
        <v>6800</v>
      </c>
      <c r="E13" s="6">
        <f t="shared" si="1"/>
        <v>5610.12</v>
      </c>
      <c r="F13" s="11">
        <f t="shared" si="1"/>
        <v>6800</v>
      </c>
      <c r="G13" s="6">
        <f t="shared" si="1"/>
        <v>6419</v>
      </c>
    </row>
    <row r="14">
      <c r="A14" s="4"/>
      <c r="B14" s="4"/>
      <c r="C14" s="4"/>
      <c r="D14" s="4"/>
      <c r="E14" s="4"/>
      <c r="F14" s="4"/>
      <c r="G14" s="4"/>
    </row>
    <row r="15">
      <c r="A15" s="6" t="s">
        <v>14</v>
      </c>
      <c r="B15" s="5"/>
      <c r="C15" s="5"/>
      <c r="D15" s="5"/>
      <c r="E15" s="5"/>
      <c r="F15" s="5"/>
      <c r="G15" s="5"/>
    </row>
    <row r="16">
      <c r="A16" s="5" t="s">
        <v>15</v>
      </c>
      <c r="B16" s="8">
        <v>2200.0</v>
      </c>
      <c r="C16" s="8">
        <v>2275.25</v>
      </c>
      <c r="D16" s="8">
        <v>2200.0</v>
      </c>
      <c r="E16" s="9">
        <v>3165.55</v>
      </c>
      <c r="F16" s="8">
        <v>2200.0</v>
      </c>
      <c r="G16" s="9">
        <v>3200.0</v>
      </c>
    </row>
    <row r="17">
      <c r="A17" s="5" t="s">
        <v>16</v>
      </c>
      <c r="B17" s="8">
        <v>100.0</v>
      </c>
      <c r="C17" s="8">
        <v>172.6</v>
      </c>
      <c r="D17" s="8">
        <v>100.0</v>
      </c>
      <c r="E17" s="9">
        <v>0.0</v>
      </c>
      <c r="F17" s="8">
        <v>100.0</v>
      </c>
      <c r="G17" s="9">
        <v>100.0</v>
      </c>
    </row>
    <row r="18">
      <c r="A18" s="5" t="s">
        <v>17</v>
      </c>
      <c r="B18" s="8">
        <v>3000.0</v>
      </c>
      <c r="C18" s="8">
        <v>2606.7</v>
      </c>
      <c r="D18" s="8">
        <v>3000.0</v>
      </c>
      <c r="E18" s="9">
        <v>0.0</v>
      </c>
      <c r="F18" s="8">
        <v>3000.0</v>
      </c>
      <c r="G18" s="9">
        <v>3000.0</v>
      </c>
    </row>
    <row r="19">
      <c r="A19" s="5" t="s">
        <v>18</v>
      </c>
      <c r="B19" s="8">
        <v>0.0</v>
      </c>
      <c r="C19" s="8">
        <v>0.0</v>
      </c>
      <c r="D19" s="8">
        <v>0.0</v>
      </c>
      <c r="E19" s="9">
        <v>0.0</v>
      </c>
      <c r="F19" s="8">
        <v>15000.0</v>
      </c>
      <c r="G19" s="9">
        <v>10000.0</v>
      </c>
    </row>
    <row r="20">
      <c r="A20" s="5" t="s">
        <v>19</v>
      </c>
      <c r="B20" s="8">
        <v>1000.0</v>
      </c>
      <c r="C20" s="8">
        <v>0.0</v>
      </c>
      <c r="D20" s="8">
        <v>1000.0</v>
      </c>
      <c r="E20" s="9">
        <v>0.0</v>
      </c>
      <c r="F20" s="8">
        <v>1000.0</v>
      </c>
      <c r="G20" s="9">
        <v>1000.0</v>
      </c>
    </row>
    <row r="21">
      <c r="A21" s="5" t="s">
        <v>20</v>
      </c>
      <c r="B21" s="8">
        <v>300.0</v>
      </c>
      <c r="C21" s="8">
        <v>777.63</v>
      </c>
      <c r="D21" s="8">
        <v>300.0</v>
      </c>
      <c r="E21" s="9">
        <v>0.0</v>
      </c>
      <c r="F21" s="8">
        <v>300.0</v>
      </c>
      <c r="G21" s="9">
        <v>300.0</v>
      </c>
    </row>
    <row r="22">
      <c r="A22" s="5" t="s">
        <v>21</v>
      </c>
      <c r="B22" s="8">
        <v>2000.0</v>
      </c>
      <c r="C22" s="8">
        <v>1895.0</v>
      </c>
      <c r="D22" s="8">
        <v>2000.0</v>
      </c>
      <c r="E22" s="9">
        <v>880.0</v>
      </c>
      <c r="F22" s="8">
        <v>2000.0</v>
      </c>
      <c r="G22" s="9">
        <v>2000.0</v>
      </c>
    </row>
    <row r="23">
      <c r="A23" s="5" t="s">
        <v>22</v>
      </c>
      <c r="B23" s="8">
        <v>2000.0</v>
      </c>
      <c r="C23" s="8">
        <v>1028.18</v>
      </c>
      <c r="D23" s="8">
        <v>2000.0</v>
      </c>
      <c r="E23" s="9">
        <v>414.54</v>
      </c>
      <c r="F23" s="8">
        <v>1500.0</v>
      </c>
      <c r="G23" s="9">
        <v>1500.0</v>
      </c>
    </row>
    <row r="24">
      <c r="A24" s="5" t="s">
        <v>23</v>
      </c>
      <c r="B24" s="8">
        <v>800.0</v>
      </c>
      <c r="C24" s="8">
        <v>320.0</v>
      </c>
      <c r="D24" s="8">
        <v>400.0</v>
      </c>
      <c r="E24" s="9">
        <v>0.0</v>
      </c>
      <c r="F24" s="8">
        <v>400.0</v>
      </c>
      <c r="G24" s="9">
        <v>400.0</v>
      </c>
    </row>
    <row r="25">
      <c r="A25" s="5" t="s">
        <v>24</v>
      </c>
      <c r="B25" s="8">
        <v>400.0</v>
      </c>
      <c r="C25" s="8">
        <v>226.36</v>
      </c>
      <c r="D25" s="8">
        <v>300.0</v>
      </c>
      <c r="E25" s="9">
        <v>0.0</v>
      </c>
      <c r="F25" s="8">
        <v>200.0</v>
      </c>
      <c r="G25" s="9">
        <v>200.0</v>
      </c>
    </row>
    <row r="26">
      <c r="A26" s="5" t="s">
        <v>25</v>
      </c>
      <c r="B26" s="8">
        <v>5000.0</v>
      </c>
      <c r="C26" s="8">
        <v>5479.98</v>
      </c>
      <c r="D26" s="8">
        <v>6000.0</v>
      </c>
      <c r="E26" s="9">
        <v>3179.27</v>
      </c>
      <c r="F26" s="8">
        <v>6000.0</v>
      </c>
      <c r="G26" s="9">
        <v>6000.0</v>
      </c>
    </row>
    <row r="27">
      <c r="A27" s="5" t="s">
        <v>26</v>
      </c>
      <c r="B27" s="8">
        <v>17000.0</v>
      </c>
      <c r="C27" s="8">
        <v>18712.39</v>
      </c>
      <c r="D27" s="8">
        <v>22000.0</v>
      </c>
      <c r="E27" s="9">
        <v>0.0</v>
      </c>
      <c r="F27" s="8">
        <v>22000.0</v>
      </c>
      <c r="G27" s="9">
        <v>22000.0</v>
      </c>
    </row>
    <row r="28">
      <c r="A28" s="5" t="s">
        <v>27</v>
      </c>
      <c r="B28" s="8">
        <v>500.0</v>
      </c>
      <c r="C28" s="8">
        <v>584.91</v>
      </c>
      <c r="D28" s="8">
        <v>250.0</v>
      </c>
      <c r="E28" s="9">
        <v>0.0</v>
      </c>
      <c r="F28" s="8">
        <v>250.0</v>
      </c>
      <c r="G28" s="9">
        <v>500.0</v>
      </c>
    </row>
    <row r="29">
      <c r="A29" s="5" t="s">
        <v>28</v>
      </c>
      <c r="B29" s="8">
        <v>150.0</v>
      </c>
      <c r="C29" s="8">
        <v>0.0</v>
      </c>
      <c r="D29" s="8">
        <v>150.0</v>
      </c>
      <c r="E29" s="9">
        <v>0.0</v>
      </c>
      <c r="F29" s="8">
        <v>0.0</v>
      </c>
      <c r="G29" s="9">
        <v>0.0</v>
      </c>
    </row>
    <row r="30">
      <c r="A30" s="9" t="s">
        <v>29</v>
      </c>
      <c r="B30" s="8">
        <v>12000.0</v>
      </c>
      <c r="C30" s="8">
        <v>7372.5</v>
      </c>
      <c r="D30" s="8">
        <v>0.0</v>
      </c>
      <c r="E30" s="9">
        <v>0.0</v>
      </c>
      <c r="F30" s="8">
        <v>0.0</v>
      </c>
      <c r="G30" s="9">
        <v>0.0</v>
      </c>
    </row>
    <row r="31">
      <c r="A31" s="5" t="s">
        <v>12</v>
      </c>
      <c r="B31" s="8">
        <v>3000.0</v>
      </c>
      <c r="C31" s="8">
        <v>1420.1</v>
      </c>
      <c r="D31" s="8">
        <v>3000.0</v>
      </c>
      <c r="E31" s="9">
        <v>545.0</v>
      </c>
      <c r="F31" s="8">
        <v>3000.0</v>
      </c>
      <c r="G31" s="9">
        <v>3000.0</v>
      </c>
    </row>
    <row r="32">
      <c r="A32" s="10" t="s">
        <v>13</v>
      </c>
      <c r="B32" s="11">
        <f t="shared" ref="B32:G32" si="2">SUM(B16:B31)</f>
        <v>49450</v>
      </c>
      <c r="C32" s="11">
        <f t="shared" si="2"/>
        <v>42871.6</v>
      </c>
      <c r="D32" s="11">
        <f t="shared" si="2"/>
        <v>42700</v>
      </c>
      <c r="E32" s="6">
        <f t="shared" si="2"/>
        <v>8184.36</v>
      </c>
      <c r="F32" s="11">
        <f t="shared" si="2"/>
        <v>56950</v>
      </c>
      <c r="G32" s="6">
        <f t="shared" si="2"/>
        <v>53200</v>
      </c>
    </row>
    <row r="33">
      <c r="A33" s="4"/>
      <c r="B33" s="4"/>
      <c r="C33" s="4"/>
      <c r="D33" s="4"/>
      <c r="E33" s="4"/>
      <c r="F33" s="4"/>
      <c r="G33" s="4"/>
    </row>
    <row r="34">
      <c r="A34" s="6" t="s">
        <v>30</v>
      </c>
      <c r="B34" s="5"/>
      <c r="C34" s="5"/>
      <c r="D34" s="5"/>
      <c r="E34" s="5"/>
      <c r="F34" s="5"/>
      <c r="G34" s="5"/>
    </row>
    <row r="35">
      <c r="A35" s="5" t="s">
        <v>31</v>
      </c>
      <c r="B35" s="8">
        <v>2500.0</v>
      </c>
      <c r="C35" s="8">
        <v>1128.0</v>
      </c>
      <c r="D35" s="8">
        <v>2800.0</v>
      </c>
      <c r="E35" s="9">
        <v>1123.5</v>
      </c>
      <c r="F35" s="8">
        <v>2800.0</v>
      </c>
      <c r="G35" s="9">
        <v>2500.0</v>
      </c>
    </row>
    <row r="36">
      <c r="A36" s="5" t="s">
        <v>32</v>
      </c>
      <c r="B36" s="8">
        <v>2000.0</v>
      </c>
      <c r="C36" s="8">
        <v>2000.0</v>
      </c>
      <c r="D36" s="8">
        <v>2000.0</v>
      </c>
      <c r="E36" s="9">
        <v>1950.0</v>
      </c>
      <c r="F36" s="8">
        <v>2000.0</v>
      </c>
      <c r="G36" s="9">
        <v>2000.0</v>
      </c>
    </row>
    <row r="37">
      <c r="A37" s="6" t="s">
        <v>13</v>
      </c>
      <c r="B37" s="11">
        <f t="shared" ref="B37:G37" si="3">SUM(B35:B36)</f>
        <v>4500</v>
      </c>
      <c r="C37" s="11">
        <f t="shared" si="3"/>
        <v>3128</v>
      </c>
      <c r="D37" s="11">
        <f t="shared" si="3"/>
        <v>4800</v>
      </c>
      <c r="E37" s="6">
        <f t="shared" si="3"/>
        <v>3073.5</v>
      </c>
      <c r="F37" s="11">
        <f t="shared" si="3"/>
        <v>4800</v>
      </c>
      <c r="G37" s="6">
        <f t="shared" si="3"/>
        <v>4500</v>
      </c>
    </row>
    <row r="38">
      <c r="A38" s="4"/>
      <c r="B38" s="4"/>
      <c r="C38" s="4"/>
      <c r="D38" s="4"/>
      <c r="E38" s="4"/>
      <c r="F38" s="4"/>
      <c r="G38" s="4"/>
    </row>
    <row r="39">
      <c r="A39" s="4"/>
      <c r="B39" s="4"/>
      <c r="C39" s="4"/>
      <c r="D39" s="4"/>
      <c r="E39" s="4"/>
      <c r="F39" s="4"/>
      <c r="G39" s="4"/>
    </row>
    <row r="40">
      <c r="A40" s="6" t="s">
        <v>33</v>
      </c>
      <c r="B40" s="5"/>
      <c r="C40" s="5"/>
      <c r="D40" s="5"/>
      <c r="E40" s="5"/>
      <c r="F40" s="5"/>
      <c r="G40" s="5"/>
    </row>
    <row r="41">
      <c r="A41" s="5" t="s">
        <v>34</v>
      </c>
      <c r="B41" s="8">
        <v>500.0</v>
      </c>
      <c r="C41" s="8">
        <v>530.0</v>
      </c>
      <c r="D41" s="8">
        <v>500.0</v>
      </c>
      <c r="E41" s="9">
        <v>450.0</v>
      </c>
      <c r="F41" s="8">
        <v>500.0</v>
      </c>
      <c r="G41" s="9">
        <v>500.0</v>
      </c>
    </row>
    <row r="42">
      <c r="A42" s="5" t="s">
        <v>35</v>
      </c>
      <c r="B42" s="8">
        <v>2000.0</v>
      </c>
      <c r="C42" s="8">
        <v>1917.9</v>
      </c>
      <c r="D42" s="8">
        <v>2000.0</v>
      </c>
      <c r="E42" s="9">
        <f>784.4+20</f>
        <v>804.4</v>
      </c>
      <c r="F42" s="8">
        <v>2000.0</v>
      </c>
      <c r="G42" s="9">
        <v>2000.0</v>
      </c>
    </row>
    <row r="43">
      <c r="A43" s="5" t="s">
        <v>12</v>
      </c>
      <c r="B43" s="8">
        <v>150.0</v>
      </c>
      <c r="C43" s="8">
        <v>1145.01</v>
      </c>
      <c r="D43" s="8">
        <v>150.0</v>
      </c>
      <c r="E43" s="9">
        <v>7.11</v>
      </c>
      <c r="F43" s="8">
        <v>150.0</v>
      </c>
      <c r="G43" s="9">
        <v>150.0</v>
      </c>
    </row>
    <row r="44">
      <c r="A44" s="5" t="s">
        <v>36</v>
      </c>
      <c r="B44" s="8">
        <v>1000.0</v>
      </c>
      <c r="C44" s="8">
        <v>533.0</v>
      </c>
      <c r="D44" s="8">
        <v>1000.0</v>
      </c>
      <c r="E44" s="9">
        <v>330.0</v>
      </c>
      <c r="F44" s="8">
        <v>500.0</v>
      </c>
      <c r="G44" s="9">
        <v>500.0</v>
      </c>
    </row>
    <row r="45">
      <c r="A45" s="9" t="s">
        <v>37</v>
      </c>
      <c r="B45" s="9">
        <v>0.0</v>
      </c>
      <c r="C45" s="9">
        <v>0.0</v>
      </c>
      <c r="D45" s="9">
        <v>0.0</v>
      </c>
      <c r="E45" s="9">
        <v>427.98</v>
      </c>
      <c r="F45" s="5"/>
      <c r="G45" s="9">
        <v>500.0</v>
      </c>
    </row>
    <row r="46">
      <c r="A46" s="9" t="s">
        <v>38</v>
      </c>
      <c r="B46" s="9">
        <v>0.0</v>
      </c>
      <c r="C46" s="9">
        <v>0.0</v>
      </c>
      <c r="D46" s="9">
        <v>0.0</v>
      </c>
      <c r="E46" s="5">
        <f>10+15+6.4</f>
        <v>31.4</v>
      </c>
      <c r="F46" s="5"/>
      <c r="G46" s="9">
        <v>100.0</v>
      </c>
    </row>
    <row r="47">
      <c r="A47" s="10" t="s">
        <v>13</v>
      </c>
      <c r="B47" s="11">
        <f t="shared" ref="B47:D47" si="4">SUM(B41:B46)</f>
        <v>3650</v>
      </c>
      <c r="C47" s="11">
        <f t="shared" si="4"/>
        <v>4125.91</v>
      </c>
      <c r="D47" s="11">
        <f t="shared" si="4"/>
        <v>3650</v>
      </c>
      <c r="E47" s="6">
        <f>SUM(E41:E45)</f>
        <v>2019.49</v>
      </c>
      <c r="F47" s="11">
        <f>SUM(F41:F44)</f>
        <v>3150</v>
      </c>
      <c r="G47" s="6">
        <f>SUM(G41:G46)</f>
        <v>3750</v>
      </c>
    </row>
    <row r="48">
      <c r="A48" s="12"/>
      <c r="B48" s="4"/>
      <c r="C48" s="4"/>
      <c r="D48" s="4"/>
      <c r="E48" s="4"/>
      <c r="F48" s="4"/>
      <c r="G48" s="4"/>
    </row>
    <row r="49">
      <c r="A49" s="13" t="s">
        <v>39</v>
      </c>
      <c r="B49" s="8">
        <v>1200.0</v>
      </c>
      <c r="C49" s="8">
        <v>1110.0</v>
      </c>
      <c r="D49" s="8">
        <v>1200.0</v>
      </c>
      <c r="E49" s="9">
        <v>590.0</v>
      </c>
      <c r="F49" s="8">
        <v>1200.0</v>
      </c>
      <c r="G49" s="9">
        <v>1200.0</v>
      </c>
    </row>
    <row r="50">
      <c r="A50" s="4"/>
      <c r="B50" s="4"/>
      <c r="C50" s="4"/>
      <c r="D50" s="4"/>
      <c r="E50" s="4"/>
      <c r="F50" s="4"/>
      <c r="G50" s="4"/>
    </row>
    <row r="51">
      <c r="A51" s="6" t="s">
        <v>40</v>
      </c>
      <c r="B51" s="11">
        <f t="shared" ref="B51:G51" si="5">SUM(B5:B50)-B13-B32-B37-B47</f>
        <v>65100</v>
      </c>
      <c r="C51" s="11">
        <f t="shared" si="5"/>
        <v>57368.85</v>
      </c>
      <c r="D51" s="11">
        <f t="shared" si="5"/>
        <v>59150</v>
      </c>
      <c r="E51" s="6">
        <f t="shared" si="5"/>
        <v>19508.87</v>
      </c>
      <c r="F51" s="11">
        <f t="shared" si="5"/>
        <v>72900</v>
      </c>
      <c r="G51" s="6">
        <f t="shared" si="5"/>
        <v>69069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/>
      <c r="C1" s="2"/>
      <c r="D1" s="2"/>
      <c r="E1" s="2"/>
      <c r="F1" s="2"/>
      <c r="G1" s="2"/>
    </row>
    <row r="2">
      <c r="A2" s="2"/>
      <c r="B2" s="2"/>
      <c r="C2" s="2"/>
      <c r="D2" s="2"/>
      <c r="E2" s="2"/>
      <c r="F2" s="2"/>
      <c r="G2" s="2"/>
    </row>
    <row r="3">
      <c r="A3" s="14" t="s">
        <v>41</v>
      </c>
      <c r="B3" s="2"/>
      <c r="C3" s="2"/>
      <c r="D3" s="2"/>
      <c r="F3" s="2"/>
    </row>
    <row r="4">
      <c r="A4" s="5"/>
      <c r="B4" s="6" t="s">
        <v>2</v>
      </c>
      <c r="C4" s="6" t="s">
        <v>3</v>
      </c>
      <c r="D4" s="6" t="s">
        <v>4</v>
      </c>
      <c r="E4" s="7" t="s">
        <v>5</v>
      </c>
      <c r="F4" s="6" t="s">
        <v>6</v>
      </c>
      <c r="G4" s="7" t="s">
        <v>7</v>
      </c>
    </row>
    <row r="5">
      <c r="A5" s="6" t="s">
        <v>42</v>
      </c>
      <c r="B5" s="5"/>
      <c r="C5" s="5"/>
      <c r="D5" s="5"/>
      <c r="E5" s="5"/>
      <c r="F5" s="5"/>
      <c r="G5" s="5"/>
    </row>
    <row r="6">
      <c r="A6" s="5" t="s">
        <v>43</v>
      </c>
      <c r="B6" s="8">
        <v>100.0</v>
      </c>
      <c r="C6" s="8">
        <v>0.0</v>
      </c>
      <c r="D6" s="8">
        <v>50.0</v>
      </c>
      <c r="E6" s="9">
        <v>0.0</v>
      </c>
      <c r="F6" s="8">
        <v>50.0</v>
      </c>
      <c r="G6" s="9">
        <v>50.0</v>
      </c>
    </row>
    <row r="7">
      <c r="A7" s="5" t="s">
        <v>44</v>
      </c>
      <c r="B7" s="8">
        <v>100.0</v>
      </c>
      <c r="C7" s="8">
        <v>20.0</v>
      </c>
      <c r="D7" s="8">
        <v>100.0</v>
      </c>
      <c r="E7" s="9">
        <v>120.0</v>
      </c>
      <c r="F7" s="8">
        <v>100.0</v>
      </c>
      <c r="G7" s="9">
        <v>100.0</v>
      </c>
    </row>
    <row r="8">
      <c r="A8" s="5" t="s">
        <v>45</v>
      </c>
      <c r="B8" s="8">
        <v>600.0</v>
      </c>
      <c r="C8" s="8">
        <v>462.16</v>
      </c>
      <c r="D8" s="8">
        <v>450.0</v>
      </c>
      <c r="E8" s="9">
        <v>405.46</v>
      </c>
      <c r="F8" s="8">
        <v>450.0</v>
      </c>
      <c r="G8" s="9">
        <v>450.0</v>
      </c>
    </row>
    <row r="9">
      <c r="A9" s="5" t="s">
        <v>46</v>
      </c>
      <c r="B9" s="8">
        <v>600.0</v>
      </c>
      <c r="C9" s="8">
        <v>599.84</v>
      </c>
      <c r="D9" s="8">
        <v>600.0</v>
      </c>
      <c r="E9" s="9">
        <v>586.35</v>
      </c>
      <c r="F9" s="8">
        <v>600.0</v>
      </c>
      <c r="G9" s="9">
        <v>600.0</v>
      </c>
    </row>
    <row r="10">
      <c r="A10" s="5" t="s">
        <v>47</v>
      </c>
      <c r="B10" s="8">
        <v>300.0</v>
      </c>
      <c r="C10" s="8">
        <v>266.63</v>
      </c>
      <c r="D10" s="8">
        <v>300.0</v>
      </c>
      <c r="E10" s="9">
        <v>17.0</v>
      </c>
      <c r="F10" s="8">
        <v>300.0</v>
      </c>
      <c r="G10" s="9">
        <v>300.0</v>
      </c>
    </row>
    <row r="11">
      <c r="A11" s="5" t="s">
        <v>48</v>
      </c>
      <c r="B11" s="8">
        <v>300.0</v>
      </c>
      <c r="C11" s="8">
        <v>261.44</v>
      </c>
      <c r="D11" s="8">
        <v>300.0</v>
      </c>
      <c r="E11" s="9">
        <v>0.0</v>
      </c>
      <c r="F11" s="8">
        <v>300.0</v>
      </c>
      <c r="G11" s="9">
        <v>300.0</v>
      </c>
    </row>
    <row r="12">
      <c r="A12" s="9" t="s">
        <v>49</v>
      </c>
      <c r="B12" s="9">
        <v>0.0</v>
      </c>
      <c r="C12" s="9">
        <v>0.0</v>
      </c>
      <c r="D12" s="9">
        <v>0.0</v>
      </c>
      <c r="E12" s="9">
        <v>180.79</v>
      </c>
      <c r="F12" s="9">
        <v>0.0</v>
      </c>
      <c r="G12" s="9">
        <v>200.0</v>
      </c>
    </row>
    <row r="13">
      <c r="A13" s="5" t="s">
        <v>50</v>
      </c>
      <c r="B13" s="8">
        <v>900.0</v>
      </c>
      <c r="C13" s="8">
        <v>667.16</v>
      </c>
      <c r="D13" s="8">
        <v>600.0</v>
      </c>
      <c r="E13" s="9">
        <v>55.0</v>
      </c>
      <c r="F13" s="8">
        <v>600.0</v>
      </c>
      <c r="G13" s="9">
        <v>600.0</v>
      </c>
    </row>
    <row r="14">
      <c r="A14" s="5" t="s">
        <v>12</v>
      </c>
      <c r="B14" s="8">
        <v>500.0</v>
      </c>
      <c r="C14" s="8">
        <v>742.3</v>
      </c>
      <c r="D14" s="8">
        <v>300.0</v>
      </c>
      <c r="E14" s="9">
        <v>257.04</v>
      </c>
      <c r="F14" s="8">
        <v>300.0</v>
      </c>
      <c r="G14" s="9">
        <v>300.0</v>
      </c>
    </row>
    <row r="15">
      <c r="A15" s="10" t="s">
        <v>13</v>
      </c>
      <c r="B15" s="11">
        <f t="shared" ref="B15:G15" si="1">SUM(B6:B14)</f>
        <v>3400</v>
      </c>
      <c r="C15" s="11">
        <f t="shared" si="1"/>
        <v>3019.53</v>
      </c>
      <c r="D15" s="11">
        <f t="shared" si="1"/>
        <v>2700</v>
      </c>
      <c r="E15" s="6">
        <f t="shared" si="1"/>
        <v>1621.64</v>
      </c>
      <c r="F15" s="11">
        <f t="shared" si="1"/>
        <v>2700</v>
      </c>
      <c r="G15" s="6">
        <f t="shared" si="1"/>
        <v>2900</v>
      </c>
    </row>
    <row r="16">
      <c r="A16" s="4"/>
      <c r="B16" s="4"/>
      <c r="C16" s="4"/>
      <c r="D16" s="4"/>
      <c r="E16" s="4"/>
      <c r="F16" s="4"/>
      <c r="G16" s="4"/>
    </row>
    <row r="17">
      <c r="A17" s="6" t="s">
        <v>14</v>
      </c>
      <c r="B17" s="5"/>
      <c r="C17" s="5"/>
      <c r="D17" s="5"/>
      <c r="E17" s="5"/>
      <c r="F17" s="5"/>
      <c r="G17" s="5"/>
    </row>
    <row r="18">
      <c r="A18" s="5" t="s">
        <v>15</v>
      </c>
      <c r="B18" s="8">
        <v>2000.0</v>
      </c>
      <c r="C18" s="8">
        <v>2148.84</v>
      </c>
      <c r="D18" s="8">
        <v>2000.0</v>
      </c>
      <c r="E18" s="9">
        <v>3002.31</v>
      </c>
      <c r="F18" s="8">
        <v>2000.0</v>
      </c>
      <c r="G18" s="9">
        <v>3000.0</v>
      </c>
    </row>
    <row r="19">
      <c r="A19" s="5" t="s">
        <v>16</v>
      </c>
      <c r="B19" s="8">
        <v>250.0</v>
      </c>
      <c r="C19" s="8">
        <v>238.57</v>
      </c>
      <c r="D19" s="8">
        <v>250.0</v>
      </c>
      <c r="E19" s="9">
        <v>188.97</v>
      </c>
      <c r="F19" s="8">
        <v>250.0</v>
      </c>
      <c r="G19" s="9">
        <v>250.0</v>
      </c>
    </row>
    <row r="20">
      <c r="A20" s="5" t="s">
        <v>17</v>
      </c>
      <c r="B20" s="8">
        <v>2200.0</v>
      </c>
      <c r="C20" s="8">
        <v>2335.59</v>
      </c>
      <c r="D20" s="8">
        <v>1900.0</v>
      </c>
      <c r="E20" s="9">
        <v>628.39</v>
      </c>
      <c r="F20" s="8">
        <v>1700.0</v>
      </c>
      <c r="G20" s="9">
        <v>1700.0</v>
      </c>
    </row>
    <row r="21">
      <c r="A21" s="5" t="s">
        <v>18</v>
      </c>
      <c r="B21" s="8">
        <v>0.0</v>
      </c>
      <c r="C21" s="8">
        <v>0.0</v>
      </c>
      <c r="D21" s="8">
        <v>0.0</v>
      </c>
      <c r="E21" s="9">
        <v>0.0</v>
      </c>
      <c r="F21" s="8">
        <v>15000.0</v>
      </c>
      <c r="G21" s="9">
        <v>10000.0</v>
      </c>
    </row>
    <row r="22">
      <c r="A22" s="5" t="s">
        <v>19</v>
      </c>
      <c r="B22" s="8">
        <v>1700.0</v>
      </c>
      <c r="C22" s="8">
        <v>0.0</v>
      </c>
      <c r="D22" s="8">
        <v>1700.0</v>
      </c>
      <c r="E22" s="9">
        <v>0.0</v>
      </c>
      <c r="F22" s="8">
        <v>1700.0</v>
      </c>
      <c r="G22" s="9">
        <v>1700.0</v>
      </c>
    </row>
    <row r="23">
      <c r="A23" s="5" t="s">
        <v>20</v>
      </c>
      <c r="B23" s="8">
        <v>1000.0</v>
      </c>
      <c r="C23" s="8">
        <v>1515.0</v>
      </c>
      <c r="D23" s="8">
        <v>800.0</v>
      </c>
      <c r="E23" s="9">
        <v>0.0</v>
      </c>
      <c r="F23" s="8">
        <v>1200.0</v>
      </c>
      <c r="G23" s="9">
        <v>1400.0</v>
      </c>
    </row>
    <row r="24">
      <c r="A24" s="5" t="s">
        <v>21</v>
      </c>
      <c r="B24" s="8">
        <v>600.0</v>
      </c>
      <c r="C24" s="8">
        <v>758.0</v>
      </c>
      <c r="D24" s="8">
        <v>600.0</v>
      </c>
      <c r="E24" s="9">
        <v>362.0</v>
      </c>
      <c r="F24" s="8">
        <v>600.0</v>
      </c>
      <c r="G24" s="9">
        <v>600.0</v>
      </c>
    </row>
    <row r="25">
      <c r="A25" s="5" t="s">
        <v>22</v>
      </c>
      <c r="B25" s="8">
        <v>800.0</v>
      </c>
      <c r="C25" s="8">
        <v>771.12</v>
      </c>
      <c r="D25" s="8">
        <v>800.0</v>
      </c>
      <c r="E25" s="9">
        <v>0.0</v>
      </c>
      <c r="F25" s="8">
        <v>800.0</v>
      </c>
      <c r="G25" s="9">
        <v>800.0</v>
      </c>
    </row>
    <row r="26">
      <c r="A26" s="5" t="s">
        <v>23</v>
      </c>
      <c r="B26" s="8">
        <v>1000.0</v>
      </c>
      <c r="C26" s="8">
        <v>876.66</v>
      </c>
      <c r="D26" s="8">
        <v>900.0</v>
      </c>
      <c r="E26" s="9">
        <v>255.66</v>
      </c>
      <c r="F26" s="8">
        <v>900.0</v>
      </c>
      <c r="G26" s="9">
        <v>900.0</v>
      </c>
    </row>
    <row r="27">
      <c r="A27" s="5" t="s">
        <v>24</v>
      </c>
      <c r="B27" s="8">
        <v>500.0</v>
      </c>
      <c r="C27" s="8">
        <v>437.55</v>
      </c>
      <c r="D27" s="8">
        <v>420.0</v>
      </c>
      <c r="E27" s="9">
        <v>334.11</v>
      </c>
      <c r="F27" s="8">
        <v>420.0</v>
      </c>
      <c r="G27" s="9">
        <v>420.0</v>
      </c>
    </row>
    <row r="28">
      <c r="A28" s="5" t="s">
        <v>25</v>
      </c>
      <c r="B28" s="8">
        <v>5000.0</v>
      </c>
      <c r="C28" s="8">
        <v>5269.53</v>
      </c>
      <c r="D28" s="8">
        <v>6000.0</v>
      </c>
      <c r="E28" s="9">
        <v>3191.85</v>
      </c>
      <c r="F28" s="8">
        <v>6000.0</v>
      </c>
      <c r="G28" s="9">
        <v>6000.0</v>
      </c>
    </row>
    <row r="29">
      <c r="A29" s="5" t="s">
        <v>51</v>
      </c>
      <c r="B29" s="8">
        <v>17500.0</v>
      </c>
      <c r="C29" s="8">
        <v>18727.95</v>
      </c>
      <c r="D29" s="8">
        <v>22000.0</v>
      </c>
      <c r="E29" s="9">
        <v>0.0</v>
      </c>
      <c r="F29" s="8">
        <v>22000.0</v>
      </c>
      <c r="G29" s="9">
        <v>22000.0</v>
      </c>
    </row>
    <row r="30">
      <c r="A30" s="5" t="s">
        <v>27</v>
      </c>
      <c r="B30" s="8">
        <v>1800.0</v>
      </c>
      <c r="C30" s="8">
        <v>2202.63</v>
      </c>
      <c r="D30" s="8">
        <v>1800.0</v>
      </c>
      <c r="E30" s="9">
        <v>218.61</v>
      </c>
      <c r="F30" s="8">
        <v>800.0</v>
      </c>
      <c r="G30" s="9">
        <v>1800.0</v>
      </c>
    </row>
    <row r="31">
      <c r="A31" s="5" t="s">
        <v>28</v>
      </c>
      <c r="B31" s="8">
        <v>500.0</v>
      </c>
      <c r="C31" s="8">
        <v>10.0</v>
      </c>
      <c r="D31" s="8">
        <v>350.0</v>
      </c>
      <c r="E31" s="9">
        <v>80.0</v>
      </c>
      <c r="F31" s="8">
        <v>350.0</v>
      </c>
      <c r="G31" s="9">
        <v>350.0</v>
      </c>
    </row>
    <row r="32">
      <c r="A32" s="5" t="s">
        <v>52</v>
      </c>
      <c r="B32" s="8">
        <v>200.0</v>
      </c>
      <c r="C32" s="8">
        <v>191.59</v>
      </c>
      <c r="D32" s="8">
        <v>150.0</v>
      </c>
      <c r="E32" s="9">
        <v>15.34</v>
      </c>
      <c r="F32" s="8">
        <v>150.0</v>
      </c>
      <c r="G32" s="9">
        <v>150.0</v>
      </c>
    </row>
    <row r="33">
      <c r="A33" s="5" t="s">
        <v>53</v>
      </c>
      <c r="B33" s="8">
        <v>250.0</v>
      </c>
      <c r="C33" s="8">
        <v>0.0</v>
      </c>
      <c r="D33" s="8">
        <v>100.0</v>
      </c>
      <c r="E33" s="9">
        <v>0.0</v>
      </c>
      <c r="F33" s="8">
        <v>100.0</v>
      </c>
      <c r="G33" s="9">
        <v>100.0</v>
      </c>
    </row>
    <row r="34">
      <c r="A34" s="9" t="s">
        <v>29</v>
      </c>
      <c r="B34" s="8">
        <v>12000.0</v>
      </c>
      <c r="C34" s="8">
        <v>8218.8</v>
      </c>
      <c r="D34" s="8">
        <v>0.0</v>
      </c>
      <c r="E34" s="9">
        <v>0.0</v>
      </c>
      <c r="F34" s="8">
        <v>0.0</v>
      </c>
      <c r="G34" s="9">
        <v>0.0</v>
      </c>
    </row>
    <row r="35">
      <c r="A35" s="5" t="s">
        <v>12</v>
      </c>
      <c r="B35" s="8">
        <v>3500.0</v>
      </c>
      <c r="C35" s="8">
        <v>2560.73</v>
      </c>
      <c r="D35" s="8">
        <v>3000.0</v>
      </c>
      <c r="E35" s="5">
        <f>288.18+1028.55-80</f>
        <v>1236.73</v>
      </c>
      <c r="F35" s="8">
        <v>3000.0</v>
      </c>
      <c r="G35" s="9">
        <v>3000.0</v>
      </c>
    </row>
    <row r="36">
      <c r="A36" s="10" t="s">
        <v>13</v>
      </c>
      <c r="B36" s="11">
        <f t="shared" ref="B36:G36" si="2">SUM(B18:B35)</f>
        <v>50800</v>
      </c>
      <c r="C36" s="11">
        <f t="shared" si="2"/>
        <v>46262.56</v>
      </c>
      <c r="D36" s="11">
        <f t="shared" si="2"/>
        <v>42770</v>
      </c>
      <c r="E36" s="6">
        <f t="shared" si="2"/>
        <v>9513.97</v>
      </c>
      <c r="F36" s="11">
        <f t="shared" si="2"/>
        <v>56970</v>
      </c>
      <c r="G36" s="6">
        <f t="shared" si="2"/>
        <v>54170</v>
      </c>
    </row>
    <row r="37">
      <c r="A37" s="4"/>
      <c r="B37" s="4"/>
      <c r="C37" s="4"/>
      <c r="D37" s="4"/>
      <c r="E37" s="4"/>
      <c r="F37" s="4"/>
      <c r="G37" s="4"/>
    </row>
    <row r="38">
      <c r="A38" s="6" t="s">
        <v>30</v>
      </c>
      <c r="B38" s="5"/>
      <c r="C38" s="5"/>
      <c r="D38" s="5"/>
      <c r="E38" s="5"/>
      <c r="F38" s="5"/>
      <c r="G38" s="5"/>
    </row>
    <row r="39">
      <c r="A39" s="5" t="s">
        <v>30</v>
      </c>
      <c r="B39" s="8">
        <v>4000.0</v>
      </c>
      <c r="C39" s="8">
        <v>3715.91</v>
      </c>
      <c r="D39" s="8">
        <v>4000.0</v>
      </c>
      <c r="E39" s="9">
        <v>3244.75</v>
      </c>
      <c r="F39" s="8">
        <v>3800.0</v>
      </c>
      <c r="G39" s="9">
        <v>3800.0</v>
      </c>
    </row>
    <row r="40">
      <c r="A40" s="6" t="s">
        <v>13</v>
      </c>
      <c r="B40" s="11">
        <f t="shared" ref="B40:D40" si="3">(B39)</f>
        <v>4000</v>
      </c>
      <c r="C40" s="11">
        <f t="shared" si="3"/>
        <v>3715.91</v>
      </c>
      <c r="D40" s="11">
        <f t="shared" si="3"/>
        <v>4000</v>
      </c>
      <c r="E40" s="6">
        <f>E39</f>
        <v>3244.75</v>
      </c>
      <c r="F40" s="11">
        <f t="shared" ref="F40:G40" si="4">(F39)</f>
        <v>3800</v>
      </c>
      <c r="G40" s="6">
        <f t="shared" si="4"/>
        <v>3800</v>
      </c>
    </row>
    <row r="41">
      <c r="A41" s="4"/>
      <c r="B41" s="4"/>
      <c r="C41" s="4"/>
      <c r="D41" s="4"/>
      <c r="E41" s="4"/>
      <c r="F41" s="4"/>
      <c r="G41" s="4"/>
    </row>
    <row r="42">
      <c r="A42" s="6" t="s">
        <v>33</v>
      </c>
      <c r="B42" s="5"/>
      <c r="C42" s="5"/>
      <c r="D42" s="5"/>
      <c r="E42" s="5"/>
      <c r="F42" s="5"/>
      <c r="G42" s="5"/>
    </row>
    <row r="43">
      <c r="A43" s="5" t="s">
        <v>54</v>
      </c>
      <c r="B43" s="8">
        <v>1500.0</v>
      </c>
      <c r="C43" s="8">
        <v>1099.63</v>
      </c>
      <c r="D43" s="8">
        <v>800.0</v>
      </c>
      <c r="E43" s="9">
        <v>125.99</v>
      </c>
      <c r="F43" s="8">
        <v>800.0</v>
      </c>
      <c r="G43" s="9">
        <v>800.0</v>
      </c>
    </row>
    <row r="44">
      <c r="A44" s="5" t="s">
        <v>35</v>
      </c>
      <c r="B44" s="8">
        <v>1500.0</v>
      </c>
      <c r="C44" s="8">
        <v>953.4</v>
      </c>
      <c r="D44" s="8">
        <v>1000.0</v>
      </c>
      <c r="E44" s="9">
        <v>0.0</v>
      </c>
      <c r="F44" s="8">
        <v>1500.0</v>
      </c>
      <c r="G44" s="9">
        <v>1500.0</v>
      </c>
    </row>
    <row r="45">
      <c r="A45" s="9" t="s">
        <v>37</v>
      </c>
      <c r="B45" s="8">
        <v>0.0</v>
      </c>
      <c r="C45" s="8">
        <v>0.0</v>
      </c>
      <c r="D45" s="8">
        <v>0.0</v>
      </c>
      <c r="E45" s="9">
        <v>458.6</v>
      </c>
      <c r="F45" s="8">
        <v>0.0</v>
      </c>
      <c r="G45" s="9">
        <v>500.0</v>
      </c>
    </row>
    <row r="46">
      <c r="A46" s="5" t="s">
        <v>55</v>
      </c>
      <c r="B46" s="8">
        <v>500.0</v>
      </c>
      <c r="C46" s="8">
        <v>411.1</v>
      </c>
      <c r="D46" s="8">
        <v>400.0</v>
      </c>
      <c r="E46" s="9">
        <v>162.1</v>
      </c>
      <c r="F46" s="8">
        <v>197.0</v>
      </c>
      <c r="G46" s="9">
        <v>200.0</v>
      </c>
    </row>
    <row r="47">
      <c r="A47" s="5" t="s">
        <v>56</v>
      </c>
      <c r="B47" s="8">
        <v>1500.0</v>
      </c>
      <c r="C47" s="8">
        <v>1711.17</v>
      </c>
      <c r="D47" s="8">
        <v>1500.0</v>
      </c>
      <c r="E47" s="9">
        <v>1411.94</v>
      </c>
      <c r="F47" s="8">
        <v>1800.0</v>
      </c>
      <c r="G47" s="9">
        <v>2000.0</v>
      </c>
    </row>
    <row r="48">
      <c r="A48" s="5" t="s">
        <v>36</v>
      </c>
      <c r="B48" s="8">
        <v>600.0</v>
      </c>
      <c r="C48" s="8">
        <v>50.0</v>
      </c>
      <c r="D48" s="8">
        <v>0.0</v>
      </c>
      <c r="E48" s="9">
        <v>0.0</v>
      </c>
      <c r="F48" s="8">
        <v>0.0</v>
      </c>
      <c r="G48" s="9">
        <v>0.0</v>
      </c>
    </row>
    <row r="49">
      <c r="A49" s="5" t="s">
        <v>12</v>
      </c>
      <c r="B49" s="8">
        <v>600.0</v>
      </c>
      <c r="C49" s="8">
        <v>739.13</v>
      </c>
      <c r="D49" s="8">
        <v>600.0</v>
      </c>
      <c r="E49" s="9">
        <f>60+220.75+105.7+110+53.98</f>
        <v>550.43</v>
      </c>
      <c r="F49" s="8">
        <v>600.0</v>
      </c>
      <c r="G49" s="9">
        <v>600.0</v>
      </c>
    </row>
    <row r="50">
      <c r="A50" s="5" t="s">
        <v>57</v>
      </c>
      <c r="B50" s="8">
        <v>100.0</v>
      </c>
      <c r="C50" s="8">
        <v>100.0</v>
      </c>
      <c r="D50" s="8">
        <v>0.0</v>
      </c>
      <c r="E50" s="9">
        <v>0.0</v>
      </c>
      <c r="F50" s="8">
        <v>0.0</v>
      </c>
      <c r="G50" s="9">
        <v>0.0</v>
      </c>
    </row>
    <row r="51">
      <c r="A51" s="10" t="s">
        <v>13</v>
      </c>
      <c r="B51" s="11">
        <f t="shared" ref="B51:G51" si="5">SUM(B43:B50)</f>
        <v>6300</v>
      </c>
      <c r="C51" s="11">
        <f t="shared" si="5"/>
        <v>5064.43</v>
      </c>
      <c r="D51" s="11">
        <f t="shared" si="5"/>
        <v>4300</v>
      </c>
      <c r="E51" s="6">
        <f t="shared" si="5"/>
        <v>2709.06</v>
      </c>
      <c r="F51" s="11">
        <f t="shared" si="5"/>
        <v>4897</v>
      </c>
      <c r="G51" s="6">
        <f t="shared" si="5"/>
        <v>5600</v>
      </c>
    </row>
    <row r="52">
      <c r="A52" s="4"/>
      <c r="B52" s="4"/>
      <c r="C52" s="4"/>
      <c r="D52" s="4"/>
      <c r="E52" s="4"/>
      <c r="F52" s="4"/>
      <c r="G52" s="4"/>
    </row>
    <row r="53">
      <c r="A53" s="12"/>
      <c r="B53" s="4"/>
      <c r="C53" s="4"/>
      <c r="D53" s="4"/>
      <c r="E53" s="4"/>
      <c r="F53" s="4"/>
      <c r="G53" s="4"/>
    </row>
    <row r="54">
      <c r="A54" s="13" t="s">
        <v>39</v>
      </c>
      <c r="B54" s="8">
        <v>1200.0</v>
      </c>
      <c r="C54" s="8">
        <v>423.93</v>
      </c>
      <c r="D54" s="8">
        <v>1200.0</v>
      </c>
      <c r="E54" s="9">
        <v>525.55</v>
      </c>
      <c r="F54" s="8">
        <v>1200.0</v>
      </c>
      <c r="G54" s="9">
        <v>1200.0</v>
      </c>
    </row>
    <row r="55">
      <c r="A55" s="4"/>
      <c r="B55" s="15"/>
      <c r="C55" s="15"/>
      <c r="D55" s="15"/>
      <c r="E55" s="4"/>
      <c r="F55" s="15"/>
      <c r="G55" s="4"/>
    </row>
    <row r="56">
      <c r="A56" s="6" t="s">
        <v>58</v>
      </c>
      <c r="B56" s="11">
        <f t="shared" ref="B56:G56" si="6">SUM(B6:B55)-B51-B40-B36-B15</f>
        <v>65700</v>
      </c>
      <c r="C56" s="11">
        <f t="shared" si="6"/>
        <v>58486.36</v>
      </c>
      <c r="D56" s="11">
        <f t="shared" si="6"/>
        <v>54970</v>
      </c>
      <c r="E56" s="6">
        <f t="shared" si="6"/>
        <v>17614.97</v>
      </c>
      <c r="F56" s="11">
        <f t="shared" si="6"/>
        <v>69567</v>
      </c>
      <c r="G56" s="6">
        <f t="shared" si="6"/>
        <v>67670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14"/>
  </cols>
  <sheetData>
    <row r="1">
      <c r="A1" s="16" t="s">
        <v>0</v>
      </c>
      <c r="B1" s="2"/>
      <c r="C1" s="2"/>
    </row>
    <row r="2">
      <c r="A2" s="2"/>
      <c r="B2" s="2"/>
      <c r="C2" s="2"/>
    </row>
    <row r="3">
      <c r="A3" s="17"/>
      <c r="B3" s="18" t="s">
        <v>59</v>
      </c>
      <c r="C3" s="19" t="s">
        <v>60</v>
      </c>
    </row>
    <row r="4">
      <c r="A4" s="20" t="s">
        <v>8</v>
      </c>
      <c r="B4" s="21">
        <f>Tulot!G13</f>
        <v>6419</v>
      </c>
      <c r="C4" s="20"/>
    </row>
    <row r="5">
      <c r="A5" s="20" t="s">
        <v>42</v>
      </c>
      <c r="B5" s="20"/>
      <c r="C5" s="21">
        <f>Menot!G15</f>
        <v>2900</v>
      </c>
    </row>
    <row r="6">
      <c r="A6" s="2"/>
      <c r="B6" s="2"/>
      <c r="C6" s="2"/>
    </row>
    <row r="7">
      <c r="A7" s="22" t="s">
        <v>14</v>
      </c>
      <c r="B7" s="17"/>
      <c r="C7" s="17"/>
    </row>
    <row r="8">
      <c r="A8" s="23" t="s">
        <v>15</v>
      </c>
      <c r="B8" s="24">
        <f>Tulot!G16</f>
        <v>3200</v>
      </c>
      <c r="C8" s="25">
        <f>Menot!G18</f>
        <v>3000</v>
      </c>
    </row>
    <row r="9">
      <c r="A9" s="23" t="s">
        <v>16</v>
      </c>
      <c r="B9" s="24">
        <f>Tulot!G17</f>
        <v>100</v>
      </c>
      <c r="C9" s="25">
        <f>Menot!G19</f>
        <v>250</v>
      </c>
    </row>
    <row r="10">
      <c r="A10" s="17" t="s">
        <v>17</v>
      </c>
      <c r="B10" s="26">
        <f>Tulot!G18</f>
        <v>3000</v>
      </c>
      <c r="C10" s="21">
        <f>Menot!G20</f>
        <v>1700</v>
      </c>
    </row>
    <row r="11">
      <c r="A11" s="17" t="s">
        <v>18</v>
      </c>
      <c r="B11" s="26">
        <f>Tulot!G19</f>
        <v>10000</v>
      </c>
      <c r="C11" s="21">
        <f>Menot!G21</f>
        <v>10000</v>
      </c>
    </row>
    <row r="12">
      <c r="A12" s="17" t="s">
        <v>19</v>
      </c>
      <c r="B12" s="26">
        <f>Tulot!G20</f>
        <v>1000</v>
      </c>
      <c r="C12" s="21">
        <f>Menot!G22</f>
        <v>1700</v>
      </c>
    </row>
    <row r="13">
      <c r="A13" s="17" t="s">
        <v>20</v>
      </c>
      <c r="B13" s="26">
        <f>Tulot!G21</f>
        <v>300</v>
      </c>
      <c r="C13" s="21">
        <f>Menot!G23</f>
        <v>1400</v>
      </c>
    </row>
    <row r="14">
      <c r="A14" s="17" t="s">
        <v>21</v>
      </c>
      <c r="B14" s="26">
        <f>Tulot!G22</f>
        <v>2000</v>
      </c>
      <c r="C14" s="21">
        <f>Menot!G24</f>
        <v>600</v>
      </c>
    </row>
    <row r="15">
      <c r="A15" s="17" t="s">
        <v>22</v>
      </c>
      <c r="B15" s="26">
        <f>Tulot!G23</f>
        <v>1500</v>
      </c>
      <c r="C15" s="21">
        <f>Menot!G25</f>
        <v>800</v>
      </c>
    </row>
    <row r="16">
      <c r="A16" s="17" t="s">
        <v>23</v>
      </c>
      <c r="B16" s="26">
        <f>Tulot!G24</f>
        <v>400</v>
      </c>
      <c r="C16" s="21">
        <f>Menot!G26</f>
        <v>900</v>
      </c>
    </row>
    <row r="17">
      <c r="A17" s="17" t="s">
        <v>24</v>
      </c>
      <c r="B17" s="26">
        <f>Tulot!G25</f>
        <v>200</v>
      </c>
      <c r="C17" s="21">
        <f>Menot!G27</f>
        <v>420</v>
      </c>
    </row>
    <row r="18">
      <c r="A18" s="17" t="s">
        <v>25</v>
      </c>
      <c r="B18" s="26">
        <f>Tulot!G26</f>
        <v>6000</v>
      </c>
      <c r="C18" s="21">
        <f>Menot!G28</f>
        <v>6000</v>
      </c>
    </row>
    <row r="19">
      <c r="A19" s="17" t="s">
        <v>51</v>
      </c>
      <c r="B19" s="26">
        <f>Tulot!G27</f>
        <v>22000</v>
      </c>
      <c r="C19" s="21">
        <f>Menot!G29</f>
        <v>22000</v>
      </c>
    </row>
    <row r="20">
      <c r="A20" s="17" t="s">
        <v>27</v>
      </c>
      <c r="B20" s="26">
        <f>Tulot!G28</f>
        <v>500</v>
      </c>
      <c r="C20" s="21">
        <f>Menot!G30</f>
        <v>1800</v>
      </c>
    </row>
    <row r="21">
      <c r="A21" s="17" t="s">
        <v>28</v>
      </c>
      <c r="B21" s="26">
        <f>Tulot!G29</f>
        <v>0</v>
      </c>
      <c r="C21" s="21">
        <f>Menot!G31</f>
        <v>350</v>
      </c>
    </row>
    <row r="22">
      <c r="A22" s="17" t="s">
        <v>52</v>
      </c>
      <c r="B22" s="17"/>
      <c r="C22" s="21">
        <f>Menot!G32</f>
        <v>150</v>
      </c>
    </row>
    <row r="23">
      <c r="A23" s="17" t="s">
        <v>53</v>
      </c>
      <c r="B23" s="17"/>
      <c r="C23" s="21">
        <f>Menot!G33</f>
        <v>100</v>
      </c>
    </row>
    <row r="24">
      <c r="A24" s="17" t="s">
        <v>12</v>
      </c>
      <c r="B24" s="21">
        <f>Tulot!G31</f>
        <v>3000</v>
      </c>
      <c r="C24" s="21">
        <f>Menot!G35</f>
        <v>3000</v>
      </c>
    </row>
    <row r="25">
      <c r="A25" s="27" t="s">
        <v>13</v>
      </c>
      <c r="B25" s="28">
        <f t="shared" ref="B25:C25" si="1">SUM(B8:B24)</f>
        <v>53200</v>
      </c>
      <c r="C25" s="28">
        <f t="shared" si="1"/>
        <v>54170</v>
      </c>
    </row>
    <row r="26">
      <c r="A26" s="2"/>
      <c r="B26" s="2"/>
      <c r="C26" s="2"/>
    </row>
    <row r="27">
      <c r="A27" s="22" t="s">
        <v>30</v>
      </c>
      <c r="B27" s="21">
        <f>Tulot!G37</f>
        <v>4500</v>
      </c>
      <c r="C27" s="21">
        <f>Menot!G40</f>
        <v>3800</v>
      </c>
    </row>
    <row r="28">
      <c r="A28" s="29"/>
      <c r="B28" s="29"/>
      <c r="C28" s="29"/>
    </row>
    <row r="29">
      <c r="A29" s="22" t="s">
        <v>33</v>
      </c>
      <c r="B29" s="20"/>
      <c r="C29" s="20"/>
    </row>
    <row r="30">
      <c r="A30" s="17" t="s">
        <v>35</v>
      </c>
      <c r="B30" s="26">
        <f>Tulot!G42</f>
        <v>2000</v>
      </c>
      <c r="C30" s="21">
        <f>Menot!G44</f>
        <v>1500</v>
      </c>
    </row>
    <row r="31">
      <c r="A31" s="17" t="s">
        <v>57</v>
      </c>
      <c r="B31" s="21">
        <v>0.0</v>
      </c>
      <c r="C31" s="21">
        <f>Menot!G50</f>
        <v>0</v>
      </c>
    </row>
    <row r="32">
      <c r="A32" s="17" t="s">
        <v>34</v>
      </c>
      <c r="B32" s="26">
        <f>Tulot!G41</f>
        <v>500</v>
      </c>
      <c r="C32" s="21">
        <v>0.0</v>
      </c>
    </row>
    <row r="33">
      <c r="A33" s="30" t="s">
        <v>37</v>
      </c>
      <c r="B33" s="21">
        <f>Tulot!G45</f>
        <v>500</v>
      </c>
      <c r="C33" s="31">
        <f>Menot!G45</f>
        <v>500</v>
      </c>
    </row>
    <row r="34">
      <c r="A34" s="20" t="s">
        <v>54</v>
      </c>
      <c r="B34" s="32">
        <v>0.0</v>
      </c>
      <c r="C34" s="26">
        <f>Menot!G43</f>
        <v>800</v>
      </c>
    </row>
    <row r="35">
      <c r="A35" s="17" t="s">
        <v>55</v>
      </c>
      <c r="B35" s="21">
        <v>0.0</v>
      </c>
      <c r="C35" s="21">
        <f>Menot!G46</f>
        <v>200</v>
      </c>
    </row>
    <row r="36">
      <c r="A36" s="17" t="s">
        <v>56</v>
      </c>
      <c r="B36" s="21">
        <v>0.0</v>
      </c>
      <c r="C36" s="21">
        <f>Menot!G47</f>
        <v>2000</v>
      </c>
    </row>
    <row r="37">
      <c r="A37" s="17" t="s">
        <v>36</v>
      </c>
      <c r="B37" s="21">
        <f>Tulot!G44</f>
        <v>500</v>
      </c>
      <c r="C37" s="21">
        <v>0.0</v>
      </c>
    </row>
    <row r="38">
      <c r="A38" s="33" t="s">
        <v>38</v>
      </c>
      <c r="B38" s="34">
        <f>Tulot!G46</f>
        <v>100</v>
      </c>
      <c r="C38" s="33">
        <v>0.0</v>
      </c>
    </row>
    <row r="39">
      <c r="A39" s="17" t="s">
        <v>12</v>
      </c>
      <c r="B39" s="21">
        <f>Tulot!G43</f>
        <v>150</v>
      </c>
      <c r="C39" s="21">
        <f>Menot!G49</f>
        <v>600</v>
      </c>
    </row>
    <row r="40">
      <c r="A40" s="28" t="s">
        <v>13</v>
      </c>
      <c r="B40" s="28">
        <f t="shared" ref="B40:C40" si="2">SUM(B30:B39)</f>
        <v>3750</v>
      </c>
      <c r="C40" s="28">
        <f t="shared" si="2"/>
        <v>5600</v>
      </c>
    </row>
    <row r="41">
      <c r="A41" s="2"/>
      <c r="B41" s="2"/>
      <c r="C41" s="2"/>
    </row>
    <row r="42">
      <c r="A42" s="22" t="s">
        <v>39</v>
      </c>
      <c r="B42" s="20"/>
      <c r="C42" s="20"/>
      <c r="H42" s="35"/>
    </row>
    <row r="43">
      <c r="A43" s="20" t="s">
        <v>39</v>
      </c>
      <c r="B43" s="21">
        <f>Tulot!G49</f>
        <v>1200</v>
      </c>
      <c r="C43" s="21">
        <f>Menot!G54</f>
        <v>1200</v>
      </c>
    </row>
    <row r="44">
      <c r="A44" s="28" t="s">
        <v>13</v>
      </c>
      <c r="B44" s="28">
        <f t="shared" ref="B44:C44" si="3">SUM(B43)</f>
        <v>1200</v>
      </c>
      <c r="C44" s="28">
        <f t="shared" si="3"/>
        <v>1200</v>
      </c>
    </row>
    <row r="45">
      <c r="A45" s="2"/>
      <c r="B45" s="2"/>
      <c r="C45" s="2"/>
    </row>
    <row r="46">
      <c r="A46" s="22" t="s">
        <v>13</v>
      </c>
      <c r="B46" s="28">
        <f>B4+B25+B27+B40+B44</f>
        <v>69069</v>
      </c>
      <c r="C46" s="28">
        <f>C44+C40+C27+C25+C5</f>
        <v>67670</v>
      </c>
    </row>
    <row r="48">
      <c r="A48" s="2"/>
      <c r="B48" s="2"/>
      <c r="C48" s="2"/>
    </row>
    <row r="49">
      <c r="A49" s="2"/>
      <c r="B49" s="2"/>
      <c r="C49" s="2"/>
    </row>
    <row r="50">
      <c r="A50" s="36" t="s">
        <v>61</v>
      </c>
      <c r="B50" s="37">
        <f>B46-C46</f>
        <v>1399</v>
      </c>
      <c r="C50" s="2"/>
    </row>
  </sheetData>
  <drawing r:id="rId1"/>
</worksheet>
</file>